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autoCompressPictures="0"/>
  <bookViews>
    <workbookView xWindow="0" yWindow="0" windowWidth="25605" windowHeight="15600"/>
  </bookViews>
  <sheets>
    <sheet name="Terugverdientijd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6" i="1" l="1"/>
  <c r="C17" i="1"/>
  <c r="C31" i="1"/>
  <c r="D31" i="1"/>
  <c r="E31" i="1"/>
  <c r="F31" i="1"/>
  <c r="C32" i="1"/>
  <c r="D32" i="1"/>
  <c r="E32" i="1"/>
  <c r="F32" i="1"/>
  <c r="C33" i="1"/>
  <c r="D33" i="1"/>
  <c r="E33" i="1"/>
  <c r="F33" i="1"/>
  <c r="C34" i="1"/>
  <c r="D34" i="1"/>
  <c r="E34" i="1"/>
  <c r="F34" i="1"/>
  <c r="C35" i="1"/>
  <c r="D35" i="1"/>
  <c r="E35" i="1"/>
  <c r="F35" i="1"/>
  <c r="C36" i="1"/>
  <c r="D36" i="1"/>
  <c r="E36" i="1"/>
  <c r="F36" i="1"/>
  <c r="C37" i="1"/>
  <c r="D37" i="1"/>
  <c r="E37" i="1"/>
  <c r="F37" i="1"/>
  <c r="C38" i="1"/>
  <c r="D38" i="1"/>
  <c r="E38" i="1"/>
  <c r="F38" i="1"/>
  <c r="C39" i="1"/>
  <c r="D39" i="1"/>
  <c r="E39" i="1"/>
  <c r="F39" i="1"/>
  <c r="C40" i="1"/>
  <c r="D40" i="1"/>
  <c r="E40" i="1"/>
  <c r="F40" i="1"/>
  <c r="C41" i="1"/>
  <c r="D41" i="1"/>
  <c r="E41" i="1"/>
  <c r="F41" i="1"/>
  <c r="C42" i="1"/>
  <c r="D42" i="1"/>
  <c r="E42" i="1"/>
  <c r="F42" i="1"/>
  <c r="C43" i="1"/>
  <c r="D43" i="1"/>
  <c r="E43" i="1"/>
  <c r="F43" i="1"/>
  <c r="C44" i="1"/>
  <c r="D44" i="1"/>
  <c r="E44" i="1"/>
  <c r="F44" i="1"/>
  <c r="C45" i="1"/>
  <c r="D45" i="1"/>
  <c r="E45" i="1"/>
  <c r="F45" i="1"/>
  <c r="C46" i="1"/>
  <c r="D46" i="1"/>
  <c r="E46" i="1"/>
  <c r="F46" i="1"/>
  <c r="C47" i="1"/>
  <c r="D47" i="1"/>
  <c r="E47" i="1"/>
  <c r="F47" i="1"/>
  <c r="C48" i="1"/>
  <c r="D48" i="1"/>
  <c r="E48" i="1"/>
  <c r="F48" i="1"/>
  <c r="C49" i="1"/>
  <c r="D49" i="1"/>
  <c r="E49" i="1"/>
  <c r="F49" i="1"/>
  <c r="C50" i="1"/>
  <c r="D50" i="1"/>
  <c r="E50" i="1"/>
  <c r="F50" i="1"/>
  <c r="C51" i="1"/>
  <c r="D51" i="1"/>
  <c r="E51" i="1"/>
  <c r="F51" i="1"/>
  <c r="C52" i="1"/>
  <c r="D52" i="1"/>
  <c r="E52" i="1"/>
  <c r="F52" i="1"/>
  <c r="C53" i="1"/>
  <c r="D53" i="1"/>
  <c r="E53" i="1"/>
  <c r="F53" i="1"/>
  <c r="C54" i="1"/>
  <c r="D54" i="1"/>
  <c r="E54" i="1"/>
  <c r="F54" i="1"/>
  <c r="C55" i="1"/>
  <c r="D55" i="1"/>
  <c r="E55" i="1"/>
  <c r="F55" i="1"/>
  <c r="C57" i="1"/>
  <c r="F57" i="1"/>
  <c r="C18" i="1"/>
  <c r="C25" i="1"/>
  <c r="C23" i="1"/>
  <c r="C24" i="1"/>
  <c r="C27" i="1"/>
</calcChain>
</file>

<file path=xl/sharedStrings.xml><?xml version="1.0" encoding="utf-8"?>
<sst xmlns="http://schemas.openxmlformats.org/spreadsheetml/2006/main" count="33" uniqueCount="33">
  <si>
    <t>Jaar</t>
  </si>
  <si>
    <t>Opbrengst in KwH</t>
  </si>
  <si>
    <t>Jaarlijkse opbrengst</t>
  </si>
  <si>
    <t>Totale opbrengst</t>
  </si>
  <si>
    <t>1.</t>
  </si>
  <si>
    <t xml:space="preserve">Systeem in WP </t>
  </si>
  <si>
    <t>2.</t>
  </si>
  <si>
    <t>Totaalprijs systeem</t>
  </si>
  <si>
    <t>3.</t>
  </si>
  <si>
    <t>4.</t>
  </si>
  <si>
    <t>Verwachte jaaropbrengst kWh</t>
  </si>
  <si>
    <t>5.</t>
  </si>
  <si>
    <t xml:space="preserve">Huidige prijs die u betaald per kWh </t>
  </si>
  <si>
    <t xml:space="preserve">Prijs stroom per KwH* </t>
  </si>
  <si>
    <t xml:space="preserve">Vermogensgarantie  90 %
</t>
  </si>
  <si>
    <t>Totaal investeringskosten zonnepanelen systeem</t>
  </si>
  <si>
    <t>Totaal opbrengst in €</t>
  </si>
  <si>
    <t>Totaal bespaard in €</t>
  </si>
  <si>
    <t>Totaal over 25 jaar</t>
  </si>
  <si>
    <t>Vermogensgarantie  80 %</t>
  </si>
  <si>
    <t>Algemene informatie van uw systeem</t>
  </si>
  <si>
    <t>Stroom informatie</t>
  </si>
  <si>
    <t>Opbrengst informatie</t>
  </si>
  <si>
    <t>*Verwacht Prijsstijging  7-10% (CBS)</t>
  </si>
  <si>
    <t>Totaal opbrengst in kWh stroom</t>
  </si>
  <si>
    <t>* Dit model is louter indicatief, er kunnen geen rechten aan worden ontleend.</t>
  </si>
  <si>
    <t>1. Het vermogen van uw zonnepanelen systeem word uitgedrukt in Wp (watt piek).</t>
  </si>
  <si>
    <t>2. Dit is de verwachte jaaropbrengst in KwH als uw dak op het zuiden ligt. Als uw dak in een andere riching ligt geld er een andere opbrengst structuur.</t>
  </si>
  <si>
    <t>3. De stroomprijzen stijgen in Nederland gemiddeld 7-10 % per jaar volgens cijfers van het CBS (Het Centraal Bureau voor de Statistiek).</t>
  </si>
  <si>
    <t xml:space="preserve">4. Hier vind u de totale opbrengst aan stroom in KwH over een periode van 25 jaar. </t>
  </si>
  <si>
    <t>5. Dit is de totale opbrengst van uw zonnepanelen systeem over een periode van 25 jaar. Het bedrag is gebasseerd op de niet betaalde stroom kosten.</t>
  </si>
  <si>
    <t>6. Het bedrag dat hier staat is het bedrag dat u winst gemaakt heeft over een periode van 25 jaar.</t>
  </si>
  <si>
    <t xml:space="preserve">6.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</si>
</sst>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€&quot;\ #,##0.00;[Red]&quot;€&quot;\ \-#,##0.00"/>
    <numFmt numFmtId="43" formatCode="_ * #,##0.00_ ;_ * \-#,##0.00_ ;_ * &quot;-&quot;??_ ;_ @_ "/>
    <numFmt numFmtId="164" formatCode="&quot;€&quot;\ #,##0.00"/>
    <numFmt numFmtId="165" formatCode="_ [$€-413]\ * #,##0.00_ ;_ [$€-413]\ * \-#,##0.00_ ;_ [$€-413]\ * &quot;-&quot;??_ ;_ @_ "/>
    <numFmt numFmtId="166" formatCode="&quot;€&quot;\ #,##0.00_-"/>
  </numFmts>
  <fonts count="2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u/>
      <sz val="12"/>
      <color theme="10"/>
      <name val="Calibri"/>
      <scheme val="minor"/>
    </font>
    <font>
      <sz val="8"/>
      <name val="Calibri"/>
      <family val="2"/>
      <scheme val="minor"/>
    </font>
    <font>
      <sz val="14"/>
      <color rgb="FF000000"/>
      <name val="Calibri"/>
      <scheme val="minor"/>
    </font>
    <font>
      <b/>
      <sz val="14"/>
      <color theme="1"/>
      <name val="Calibri"/>
      <scheme val="minor"/>
    </font>
    <font>
      <b/>
      <sz val="14"/>
      <color rgb="FF000000"/>
      <name val="Calibri"/>
      <scheme val="minor"/>
    </font>
    <font>
      <sz val="16"/>
      <color theme="1"/>
      <name val="Calibri"/>
      <scheme val="minor"/>
    </font>
    <font>
      <b/>
      <sz val="16"/>
      <color rgb="FF000000"/>
      <name val="Calibri"/>
      <scheme val="minor"/>
    </font>
    <font>
      <b/>
      <sz val="16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43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53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0" fillId="2" borderId="0" xfId="0" applyFont="1" applyFill="1"/>
    <xf numFmtId="0" fontId="3" fillId="4" borderId="4" xfId="0" applyFont="1" applyFill="1" applyBorder="1" applyAlignment="1">
      <alignment horizontal="center" vertical="center" wrapText="1"/>
    </xf>
    <xf numFmtId="0" fontId="2" fillId="4" borderId="4" xfId="0" applyFont="1" applyFill="1" applyBorder="1"/>
    <xf numFmtId="0" fontId="6" fillId="2" borderId="0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/>
    <xf numFmtId="0" fontId="0" fillId="2" borderId="0" xfId="0" applyFill="1" applyBorder="1"/>
    <xf numFmtId="0" fontId="3" fillId="2" borderId="0" xfId="0" applyFont="1" applyFill="1" applyBorder="1" applyAlignment="1">
      <alignment horizontal="center" vertical="center" wrapText="1"/>
    </xf>
    <xf numFmtId="8" fontId="4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2" fillId="2" borderId="0" xfId="0" applyFont="1" applyFill="1"/>
    <xf numFmtId="0" fontId="4" fillId="2" borderId="0" xfId="0" applyFont="1" applyFill="1" applyBorder="1" applyAlignment="1">
      <alignment horizontal="center" vertical="center"/>
    </xf>
    <xf numFmtId="165" fontId="4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vertical="center" wrapText="1"/>
    </xf>
    <xf numFmtId="166" fontId="8" fillId="2" borderId="0" xfId="0" applyNumberFormat="1" applyFont="1" applyFill="1"/>
    <xf numFmtId="0" fontId="12" fillId="2" borderId="0" xfId="8" applyFont="1" applyFill="1" applyAlignment="1">
      <alignment horizontal="center"/>
    </xf>
    <xf numFmtId="0" fontId="14" fillId="2" borderId="4" xfId="0" applyFont="1" applyFill="1" applyBorder="1" applyAlignment="1">
      <alignment horizontal="center" vertical="center"/>
    </xf>
    <xf numFmtId="165" fontId="14" fillId="2" borderId="4" xfId="0" applyNumberFormat="1" applyFont="1" applyFill="1" applyBorder="1" applyAlignment="1">
      <alignment horizontal="center" vertical="center"/>
    </xf>
    <xf numFmtId="8" fontId="14" fillId="2" borderId="4" xfId="0" applyNumberFormat="1" applyFont="1" applyFill="1" applyBorder="1" applyAlignment="1">
      <alignment horizontal="center" vertical="center"/>
    </xf>
    <xf numFmtId="1" fontId="14" fillId="2" borderId="4" xfId="0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165" fontId="14" fillId="2" borderId="0" xfId="0" applyNumberFormat="1" applyFont="1" applyFill="1" applyBorder="1" applyAlignment="1">
      <alignment horizontal="center" vertical="center"/>
    </xf>
    <xf numFmtId="8" fontId="14" fillId="2" borderId="0" xfId="0" applyNumberFormat="1" applyFont="1" applyFill="1" applyBorder="1" applyAlignment="1">
      <alignment horizontal="center" vertical="center"/>
    </xf>
    <xf numFmtId="8" fontId="16" fillId="2" borderId="0" xfId="0" applyNumberFormat="1" applyFont="1" applyFill="1" applyBorder="1" applyAlignment="1">
      <alignment horizontal="center" vertical="center"/>
    </xf>
    <xf numFmtId="8" fontId="18" fillId="4" borderId="1" xfId="0" applyNumberFormat="1" applyFont="1" applyFill="1" applyBorder="1" applyAlignment="1">
      <alignment horizontal="center" vertical="center"/>
    </xf>
    <xf numFmtId="1" fontId="18" fillId="4" borderId="1" xfId="0" applyNumberFormat="1" applyFont="1" applyFill="1" applyBorder="1" applyAlignment="1">
      <alignment horizontal="center" vertical="center"/>
    </xf>
    <xf numFmtId="0" fontId="19" fillId="4" borderId="9" xfId="0" applyFont="1" applyFill="1" applyBorder="1"/>
    <xf numFmtId="0" fontId="1" fillId="2" borderId="0" xfId="0" applyFont="1" applyFill="1"/>
    <xf numFmtId="0" fontId="1" fillId="2" borderId="0" xfId="0" applyFont="1" applyFill="1" applyBorder="1"/>
    <xf numFmtId="0" fontId="1" fillId="2" borderId="0" xfId="0" applyFont="1" applyFill="1" applyAlignment="1">
      <alignment vertical="top"/>
    </xf>
    <xf numFmtId="8" fontId="19" fillId="4" borderId="4" xfId="0" applyNumberFormat="1" applyFont="1" applyFill="1" applyBorder="1"/>
    <xf numFmtId="3" fontId="15" fillId="2" borderId="4" xfId="0" applyNumberFormat="1" applyFont="1" applyFill="1" applyBorder="1" applyAlignment="1" applyProtection="1">
      <alignment horizontal="center" vertical="center" wrapText="1"/>
      <protection locked="0"/>
    </xf>
    <xf numFmtId="164" fontId="15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4" xfId="0" applyFont="1" applyFill="1" applyBorder="1" applyAlignment="1" applyProtection="1">
      <alignment horizontal="center" vertical="center" wrapText="1"/>
    </xf>
    <xf numFmtId="9" fontId="15" fillId="2" borderId="4" xfId="0" applyNumberFormat="1" applyFont="1" applyFill="1" applyBorder="1" applyAlignment="1" applyProtection="1">
      <alignment horizontal="center" vertical="center" wrapText="1"/>
      <protection locked="0"/>
    </xf>
    <xf numFmtId="43" fontId="15" fillId="2" borderId="4" xfId="1" applyFont="1" applyFill="1" applyBorder="1"/>
    <xf numFmtId="8" fontId="15" fillId="2" borderId="4" xfId="0" applyNumberFormat="1" applyFont="1" applyFill="1" applyBorder="1"/>
    <xf numFmtId="164" fontId="15" fillId="2" borderId="4" xfId="0" applyNumberFormat="1" applyFont="1" applyFill="1" applyBorder="1"/>
    <xf numFmtId="0" fontId="9" fillId="2" borderId="4" xfId="0" applyFont="1" applyFill="1" applyBorder="1"/>
    <xf numFmtId="0" fontId="9" fillId="2" borderId="4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 vertical="center"/>
    </xf>
    <xf numFmtId="0" fontId="17" fillId="5" borderId="5" xfId="0" applyFont="1" applyFill="1" applyBorder="1" applyAlignment="1">
      <alignment horizontal="center" vertical="center" wrapText="1"/>
    </xf>
    <xf numFmtId="0" fontId="17" fillId="5" borderId="7" xfId="0" applyFont="1" applyFill="1" applyBorder="1" applyAlignment="1">
      <alignment horizontal="center" vertical="center" wrapText="1"/>
    </xf>
    <xf numFmtId="0" fontId="17" fillId="5" borderId="8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</cellXfs>
  <cellStyles count="10">
    <cellStyle name="Gevolgde hyperlink" xfId="3" builtinId="9" hidden="1"/>
    <cellStyle name="Gevolgde hyperlink" xfId="5" builtinId="9" hidden="1"/>
    <cellStyle name="Gevolgde hyperlink" xfId="7" builtinId="9" hidden="1"/>
    <cellStyle name="Gevolgde hyperlink" xfId="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/>
    <cellStyle name="Komma" xfId="1" builtinId="3"/>
    <cellStyle name="Standaard" xfId="0" builtinId="0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1647440</xdr:colOff>
      <xdr:row>0</xdr:row>
      <xdr:rowOff>0</xdr:rowOff>
    </xdr:to>
    <xdr:pic>
      <xdr:nvPicPr>
        <xdr:cNvPr id="2" name="Afbeelding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-101715" t="-2740" r="101715" b="101370"/>
        <a:stretch/>
      </xdr:blipFill>
      <xdr:spPr>
        <a:xfrm>
          <a:off x="0" y="0"/>
          <a:ext cx="1069619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0</xdr:colOff>
      <xdr:row>9</xdr:row>
      <xdr:rowOff>719666</xdr:rowOff>
    </xdr:to>
    <xdr:pic>
      <xdr:nvPicPr>
        <xdr:cNvPr id="3" name="Afbeelding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82371"/>
        <a:stretch/>
      </xdr:blipFill>
      <xdr:spPr>
        <a:xfrm>
          <a:off x="0" y="0"/>
          <a:ext cx="10160000" cy="26246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142"/>
  <sheetViews>
    <sheetView showGridLines="0" showRowColHeaders="0" tabSelected="1" zoomScale="85" zoomScaleNormal="85" zoomScaleSheetLayoutView="40" zoomScalePageLayoutView="60" workbookViewId="0">
      <selection activeCell="C14" sqref="C14"/>
    </sheetView>
  </sheetViews>
  <sheetFormatPr defaultColWidth="8.85546875" defaultRowHeight="15" x14ac:dyDescent="0.25"/>
  <cols>
    <col min="1" max="1" width="4.85546875" style="8" bestFit="1" customWidth="1"/>
    <col min="2" max="2" width="46" style="8" bestFit="1" customWidth="1"/>
    <col min="3" max="3" width="16.5703125" style="8" bestFit="1" customWidth="1"/>
    <col min="4" max="4" width="11" style="8" customWidth="1"/>
    <col min="5" max="5" width="18.140625" style="8" bestFit="1" customWidth="1"/>
    <col min="6" max="6" width="19" style="8" customWidth="1"/>
    <col min="7" max="7" width="38.28515625" style="8" customWidth="1"/>
    <col min="8" max="13" width="8.85546875" style="8" hidden="1" customWidth="1"/>
    <col min="14" max="14" width="8.7109375" style="8" hidden="1" customWidth="1"/>
    <col min="15" max="18" width="8.85546875" style="8" hidden="1" customWidth="1"/>
    <col min="19" max="19" width="5.28515625" style="8" hidden="1" customWidth="1"/>
    <col min="20" max="20" width="8.85546875" style="8" hidden="1" customWidth="1"/>
    <col min="21" max="21" width="0.42578125" style="8" customWidth="1"/>
    <col min="22" max="16384" width="8.85546875" style="8"/>
  </cols>
  <sheetData>
    <row r="3" spans="1:21" ht="30" customHeight="1" x14ac:dyDescent="0.25"/>
    <row r="10" spans="1:21" ht="63" customHeight="1" x14ac:dyDescent="0.25"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</row>
    <row r="11" spans="1:21" ht="15.75" x14ac:dyDescent="0.25">
      <c r="B11" s="20"/>
    </row>
    <row r="12" spans="1:21" ht="15.75" x14ac:dyDescent="0.25">
      <c r="D12" s="45"/>
    </row>
    <row r="13" spans="1:21" ht="18.75" x14ac:dyDescent="0.3">
      <c r="A13" s="1"/>
      <c r="B13" s="12" t="s">
        <v>20</v>
      </c>
    </row>
    <row r="14" spans="1:21" ht="18.75" x14ac:dyDescent="0.25">
      <c r="A14" s="1" t="s">
        <v>4</v>
      </c>
      <c r="B14" s="44" t="s">
        <v>5</v>
      </c>
      <c r="C14" s="36">
        <v>4200</v>
      </c>
    </row>
    <row r="15" spans="1:21" ht="18.75" x14ac:dyDescent="0.25">
      <c r="A15" s="1"/>
      <c r="B15" s="44" t="s">
        <v>7</v>
      </c>
      <c r="C15" s="37">
        <v>4890</v>
      </c>
    </row>
    <row r="16" spans="1:21" ht="18.75" x14ac:dyDescent="0.25">
      <c r="A16" s="1" t="s">
        <v>6</v>
      </c>
      <c r="B16" s="44" t="s">
        <v>10</v>
      </c>
      <c r="C16" s="38">
        <f>C14*0.9</f>
        <v>3780</v>
      </c>
    </row>
    <row r="17" spans="1:7" x14ac:dyDescent="0.25">
      <c r="A17" s="1"/>
      <c r="B17" s="2"/>
      <c r="C17" s="18">
        <f>C16*0.8</f>
        <v>3024</v>
      </c>
    </row>
    <row r="18" spans="1:7" x14ac:dyDescent="0.25">
      <c r="A18" s="1"/>
      <c r="B18" s="5" t="s">
        <v>21</v>
      </c>
      <c r="C18" s="19">
        <f>C16*C14-C15</f>
        <v>15871110</v>
      </c>
    </row>
    <row r="19" spans="1:7" ht="18.75" x14ac:dyDescent="0.25">
      <c r="A19" s="1"/>
      <c r="B19" s="43" t="s">
        <v>12</v>
      </c>
      <c r="C19" s="37">
        <v>0.22</v>
      </c>
    </row>
    <row r="20" spans="1:7" ht="18.75" x14ac:dyDescent="0.25">
      <c r="A20" s="7" t="s">
        <v>8</v>
      </c>
      <c r="B20" s="44" t="s">
        <v>23</v>
      </c>
      <c r="C20" s="39">
        <v>7.0000000000000007E-2</v>
      </c>
    </row>
    <row r="21" spans="1:7" x14ac:dyDescent="0.25">
      <c r="A21" s="6"/>
    </row>
    <row r="22" spans="1:7" ht="15.75" customHeight="1" x14ac:dyDescent="0.25">
      <c r="A22" s="6"/>
      <c r="B22" s="13" t="s">
        <v>22</v>
      </c>
    </row>
    <row r="23" spans="1:7" ht="15.75" customHeight="1" x14ac:dyDescent="0.3">
      <c r="A23" s="7" t="s">
        <v>9</v>
      </c>
      <c r="B23" s="43" t="s">
        <v>24</v>
      </c>
      <c r="C23" s="40">
        <f>C57</f>
        <v>68556.665021559063</v>
      </c>
    </row>
    <row r="24" spans="1:7" ht="18.75" x14ac:dyDescent="0.3">
      <c r="A24" s="7" t="s">
        <v>11</v>
      </c>
      <c r="B24" s="43" t="s">
        <v>16</v>
      </c>
      <c r="C24" s="41">
        <f>F57</f>
        <v>37100.580933262929</v>
      </c>
    </row>
    <row r="25" spans="1:7" ht="18.75" x14ac:dyDescent="0.3">
      <c r="B25" s="43" t="s">
        <v>15</v>
      </c>
      <c r="C25" s="42">
        <f>C15</f>
        <v>4890</v>
      </c>
    </row>
    <row r="26" spans="1:7" x14ac:dyDescent="0.25">
      <c r="A26" s="6"/>
      <c r="B26" s="14"/>
    </row>
    <row r="27" spans="1:7" ht="21" x14ac:dyDescent="0.35">
      <c r="A27" s="17" t="s">
        <v>32</v>
      </c>
      <c r="B27" s="4" t="s">
        <v>17</v>
      </c>
      <c r="C27" s="35">
        <f>C24-C25</f>
        <v>32210.580933262929</v>
      </c>
    </row>
    <row r="30" spans="1:7" ht="48" thickBot="1" x14ac:dyDescent="0.3">
      <c r="B30" s="3" t="s">
        <v>0</v>
      </c>
      <c r="C30" s="3" t="s">
        <v>1</v>
      </c>
      <c r="D30" s="3" t="s">
        <v>13</v>
      </c>
      <c r="E30" s="3" t="s">
        <v>2</v>
      </c>
      <c r="F30" s="3" t="s">
        <v>3</v>
      </c>
      <c r="G30" s="10"/>
    </row>
    <row r="31" spans="1:7" ht="15" customHeight="1" x14ac:dyDescent="0.25">
      <c r="B31" s="21">
        <v>1</v>
      </c>
      <c r="C31" s="21">
        <f>C17</f>
        <v>3024</v>
      </c>
      <c r="D31" s="22">
        <f>C19</f>
        <v>0.22</v>
      </c>
      <c r="E31" s="23">
        <f>C31*D31</f>
        <v>665.28</v>
      </c>
      <c r="F31" s="23">
        <f>E31</f>
        <v>665.28</v>
      </c>
      <c r="G31" s="50" t="s">
        <v>14</v>
      </c>
    </row>
    <row r="32" spans="1:7" ht="18.75" x14ac:dyDescent="0.25">
      <c r="B32" s="21">
        <v>2</v>
      </c>
      <c r="C32" s="24">
        <f>C31/100.833333333%</f>
        <v>2999.008264472724</v>
      </c>
      <c r="D32" s="22">
        <f>D31*(100%+$C$20)</f>
        <v>0.23540000000000003</v>
      </c>
      <c r="E32" s="23">
        <f t="shared" ref="E32:E55" si="0">C32*D32</f>
        <v>705.96654545687932</v>
      </c>
      <c r="F32" s="23">
        <f>E32+F31</f>
        <v>1371.2465454568792</v>
      </c>
      <c r="G32" s="51"/>
    </row>
    <row r="33" spans="2:7" ht="18.75" x14ac:dyDescent="0.25">
      <c r="B33" s="21">
        <v>3</v>
      </c>
      <c r="C33" s="24">
        <f t="shared" ref="C33:C55" si="1">C32/100.833333333%</f>
        <v>2974.2230722141867</v>
      </c>
      <c r="D33" s="22">
        <f t="shared" ref="D33:D55" si="2">D32*(100%+$C$20)</f>
        <v>0.25187800000000005</v>
      </c>
      <c r="E33" s="23">
        <f t="shared" si="0"/>
        <v>749.14135898316511</v>
      </c>
      <c r="F33" s="23">
        <f t="shared" ref="F33:F55" si="3">E33+F32</f>
        <v>2120.3879044400442</v>
      </c>
      <c r="G33" s="51"/>
    </row>
    <row r="34" spans="2:7" ht="18.75" x14ac:dyDescent="0.25">
      <c r="B34" s="21">
        <v>4</v>
      </c>
      <c r="C34" s="24">
        <f t="shared" si="1"/>
        <v>2949.6427162552254</v>
      </c>
      <c r="D34" s="22">
        <f t="shared" si="2"/>
        <v>0.26950946000000009</v>
      </c>
      <c r="E34" s="23">
        <f t="shared" si="0"/>
        <v>794.95661565087926</v>
      </c>
      <c r="F34" s="23">
        <f t="shared" si="3"/>
        <v>2915.3445200909237</v>
      </c>
      <c r="G34" s="51"/>
    </row>
    <row r="35" spans="2:7" ht="18.75" x14ac:dyDescent="0.25">
      <c r="B35" s="21">
        <v>5</v>
      </c>
      <c r="C35" s="24">
        <f t="shared" si="1"/>
        <v>2925.2655037338609</v>
      </c>
      <c r="D35" s="22">
        <f t="shared" si="2"/>
        <v>0.28837512220000011</v>
      </c>
      <c r="E35" s="23">
        <f t="shared" si="0"/>
        <v>843.57379710669704</v>
      </c>
      <c r="F35" s="23">
        <f t="shared" si="3"/>
        <v>3758.9183171976206</v>
      </c>
      <c r="G35" s="51"/>
    </row>
    <row r="36" spans="2:7" ht="18.75" x14ac:dyDescent="0.25">
      <c r="B36" s="21">
        <v>6</v>
      </c>
      <c r="C36" s="24">
        <f t="shared" si="1"/>
        <v>2901.0897557787089</v>
      </c>
      <c r="D36" s="22">
        <f t="shared" si="2"/>
        <v>0.30856138075400014</v>
      </c>
      <c r="E36" s="23">
        <f t="shared" si="0"/>
        <v>895.16426073436344</v>
      </c>
      <c r="F36" s="23">
        <f t="shared" si="3"/>
        <v>4654.0825779319839</v>
      </c>
      <c r="G36" s="51"/>
    </row>
    <row r="37" spans="2:7" ht="18.75" x14ac:dyDescent="0.25">
      <c r="B37" s="21">
        <v>7</v>
      </c>
      <c r="C37" s="24">
        <f t="shared" si="1"/>
        <v>2877.1138073933548</v>
      </c>
      <c r="D37" s="22">
        <f t="shared" si="2"/>
        <v>0.33016067740678018</v>
      </c>
      <c r="E37" s="23">
        <f t="shared" si="0"/>
        <v>949.90984362539052</v>
      </c>
      <c r="F37" s="23">
        <f t="shared" si="3"/>
        <v>5603.9924215573747</v>
      </c>
      <c r="G37" s="51"/>
    </row>
    <row r="38" spans="2:7" ht="18.75" x14ac:dyDescent="0.25">
      <c r="B38" s="21">
        <v>8</v>
      </c>
      <c r="C38" s="24">
        <f t="shared" si="1"/>
        <v>2853.3360073416852</v>
      </c>
      <c r="D38" s="22">
        <f t="shared" si="2"/>
        <v>0.35327192482525482</v>
      </c>
      <c r="E38" s="23">
        <f t="shared" si="0"/>
        <v>1008.0035034868046</v>
      </c>
      <c r="F38" s="23">
        <f t="shared" si="3"/>
        <v>6611.9959250441789</v>
      </c>
      <c r="G38" s="51"/>
    </row>
    <row r="39" spans="2:7" ht="18.75" x14ac:dyDescent="0.25">
      <c r="B39" s="21">
        <v>9</v>
      </c>
      <c r="C39" s="24">
        <f t="shared" si="1"/>
        <v>2829.7547180341662</v>
      </c>
      <c r="D39" s="22">
        <f t="shared" si="2"/>
        <v>0.37800095956302271</v>
      </c>
      <c r="E39" s="23">
        <f t="shared" si="0"/>
        <v>1069.6499987449056</v>
      </c>
      <c r="F39" s="23">
        <f t="shared" si="3"/>
        <v>7681.6459237890849</v>
      </c>
      <c r="G39" s="51"/>
    </row>
    <row r="40" spans="2:7" ht="18.75" x14ac:dyDescent="0.25">
      <c r="B40" s="21">
        <v>10</v>
      </c>
      <c r="C40" s="24">
        <f t="shared" si="1"/>
        <v>2806.3683154150622</v>
      </c>
      <c r="D40" s="22">
        <f t="shared" si="2"/>
        <v>0.40446102673243434</v>
      </c>
      <c r="E40" s="23">
        <f t="shared" si="0"/>
        <v>1135.0666102421483</v>
      </c>
      <c r="F40" s="23">
        <f t="shared" si="3"/>
        <v>8816.7125340312341</v>
      </c>
      <c r="G40" s="51"/>
    </row>
    <row r="41" spans="2:7" ht="18.75" x14ac:dyDescent="0.25">
      <c r="B41" s="21">
        <v>11</v>
      </c>
      <c r="C41" s="24">
        <f t="shared" si="1"/>
        <v>2783.1751888505846</v>
      </c>
      <c r="D41" s="22">
        <f t="shared" si="2"/>
        <v>0.43277329860370478</v>
      </c>
      <c r="E41" s="23">
        <f t="shared" si="0"/>
        <v>1204.4839070708565</v>
      </c>
      <c r="F41" s="23">
        <f t="shared" si="3"/>
        <v>10021.196441102091</v>
      </c>
      <c r="G41" s="51"/>
    </row>
    <row r="42" spans="2:7" ht="19.5" thickBot="1" x14ac:dyDescent="0.3">
      <c r="B42" s="21">
        <v>12</v>
      </c>
      <c r="C42" s="24">
        <f t="shared" si="1"/>
        <v>2760.173741017969</v>
      </c>
      <c r="D42" s="22">
        <f t="shared" si="2"/>
        <v>0.46306742950596413</v>
      </c>
      <c r="E42" s="23">
        <f t="shared" si="0"/>
        <v>1278.1465592430516</v>
      </c>
      <c r="F42" s="23">
        <f t="shared" si="3"/>
        <v>11299.343000345143</v>
      </c>
      <c r="G42" s="52"/>
    </row>
    <row r="43" spans="2:7" ht="15" customHeight="1" x14ac:dyDescent="0.25">
      <c r="B43" s="21">
        <v>13</v>
      </c>
      <c r="C43" s="24">
        <f t="shared" si="1"/>
        <v>2737.3623877954647</v>
      </c>
      <c r="D43" s="22">
        <f t="shared" si="2"/>
        <v>0.49548214957138165</v>
      </c>
      <c r="E43" s="23">
        <f t="shared" si="0"/>
        <v>1356.3142000607468</v>
      </c>
      <c r="F43" s="23">
        <f t="shared" si="3"/>
        <v>12655.657200405891</v>
      </c>
      <c r="G43" s="46" t="s">
        <v>19</v>
      </c>
    </row>
    <row r="44" spans="2:7" ht="18.75" x14ac:dyDescent="0.25">
      <c r="B44" s="21">
        <v>14</v>
      </c>
      <c r="C44" s="24">
        <f t="shared" si="1"/>
        <v>2714.7395581532369</v>
      </c>
      <c r="D44" s="22">
        <f t="shared" si="2"/>
        <v>0.53016590004137842</v>
      </c>
      <c r="E44" s="23">
        <f t="shared" si="0"/>
        <v>1439.2623412262449</v>
      </c>
      <c r="F44" s="23">
        <f t="shared" si="3"/>
        <v>14094.919541632136</v>
      </c>
      <c r="G44" s="47"/>
    </row>
    <row r="45" spans="2:7" ht="18.75" x14ac:dyDescent="0.25">
      <c r="B45" s="21">
        <v>15</v>
      </c>
      <c r="C45" s="24">
        <f t="shared" si="1"/>
        <v>2692.3036940451684</v>
      </c>
      <c r="D45" s="22">
        <f t="shared" si="2"/>
        <v>0.56727751304427498</v>
      </c>
      <c r="E45" s="23">
        <f t="shared" si="0"/>
        <v>1527.2833439178578</v>
      </c>
      <c r="F45" s="23">
        <f t="shared" si="3"/>
        <v>15622.202885549994</v>
      </c>
      <c r="G45" s="47"/>
    </row>
    <row r="46" spans="2:7" ht="18.75" x14ac:dyDescent="0.25">
      <c r="B46" s="21">
        <v>16</v>
      </c>
      <c r="C46" s="24">
        <f t="shared" si="1"/>
        <v>2670.0532503015556</v>
      </c>
      <c r="D46" s="22">
        <f t="shared" si="2"/>
        <v>0.60698693895737432</v>
      </c>
      <c r="E46" s="23">
        <f t="shared" si="0"/>
        <v>1620.6874492537293</v>
      </c>
      <c r="F46" s="23">
        <f t="shared" si="3"/>
        <v>17242.890334803724</v>
      </c>
      <c r="G46" s="47"/>
    </row>
    <row r="47" spans="2:7" ht="18.75" x14ac:dyDescent="0.25">
      <c r="B47" s="21">
        <v>17</v>
      </c>
      <c r="C47" s="24">
        <f t="shared" si="1"/>
        <v>2647.9866945226931</v>
      </c>
      <c r="D47" s="22">
        <f t="shared" si="2"/>
        <v>0.64947602468439058</v>
      </c>
      <c r="E47" s="23">
        <f t="shared" si="0"/>
        <v>1719.8038717757586</v>
      </c>
      <c r="F47" s="23">
        <f t="shared" si="3"/>
        <v>18962.694206579483</v>
      </c>
      <c r="G47" s="47"/>
    </row>
    <row r="48" spans="2:7" ht="18.75" x14ac:dyDescent="0.25">
      <c r="B48" s="21">
        <v>18</v>
      </c>
      <c r="C48" s="24">
        <f t="shared" si="1"/>
        <v>2626.1025069733359</v>
      </c>
      <c r="D48" s="22">
        <f t="shared" si="2"/>
        <v>0.69493934641229793</v>
      </c>
      <c r="E48" s="23">
        <f t="shared" si="0"/>
        <v>1824.9819598077472</v>
      </c>
      <c r="F48" s="23">
        <f t="shared" si="3"/>
        <v>20787.676166387231</v>
      </c>
      <c r="G48" s="47"/>
    </row>
    <row r="49" spans="2:7" ht="18.75" x14ac:dyDescent="0.25">
      <c r="B49" s="21">
        <v>19</v>
      </c>
      <c r="C49" s="24">
        <f t="shared" si="1"/>
        <v>2604.3991804780339</v>
      </c>
      <c r="D49" s="22">
        <f t="shared" si="2"/>
        <v>0.74358510066115879</v>
      </c>
      <c r="E49" s="23">
        <f t="shared" si="0"/>
        <v>1936.5924267775983</v>
      </c>
      <c r="F49" s="23">
        <f t="shared" si="3"/>
        <v>22724.26859316483</v>
      </c>
      <c r="G49" s="47"/>
    </row>
    <row r="50" spans="2:7" ht="18.75" x14ac:dyDescent="0.25">
      <c r="B50" s="21">
        <v>20</v>
      </c>
      <c r="C50" s="24">
        <f t="shared" si="1"/>
        <v>2582.8752203173326</v>
      </c>
      <c r="D50" s="22">
        <f t="shared" si="2"/>
        <v>0.79563605770743995</v>
      </c>
      <c r="E50" s="23">
        <f t="shared" si="0"/>
        <v>2055.028657843518</v>
      </c>
      <c r="F50" s="23">
        <f t="shared" si="3"/>
        <v>24779.297251008349</v>
      </c>
      <c r="G50" s="47"/>
    </row>
    <row r="51" spans="2:7" ht="18.75" x14ac:dyDescent="0.25">
      <c r="B51" s="21">
        <v>21</v>
      </c>
      <c r="C51" s="24">
        <f t="shared" si="1"/>
        <v>2561.529144124831</v>
      </c>
      <c r="D51" s="22">
        <f t="shared" si="2"/>
        <v>0.85133058174696075</v>
      </c>
      <c r="E51" s="23">
        <f t="shared" si="0"/>
        <v>2180.7080964295869</v>
      </c>
      <c r="F51" s="23">
        <f t="shared" si="3"/>
        <v>26960.005347437935</v>
      </c>
      <c r="G51" s="47"/>
    </row>
    <row r="52" spans="2:7" ht="18.75" x14ac:dyDescent="0.25">
      <c r="B52" s="21">
        <v>22</v>
      </c>
      <c r="C52" s="24">
        <f t="shared" si="1"/>
        <v>2540.3594817850899</v>
      </c>
      <c r="D52" s="22">
        <f t="shared" si="2"/>
        <v>0.91092372246924802</v>
      </c>
      <c r="E52" s="23">
        <f t="shared" si="0"/>
        <v>2314.073715557724</v>
      </c>
      <c r="F52" s="23">
        <f t="shared" si="3"/>
        <v>29274.079062995657</v>
      </c>
      <c r="G52" s="47"/>
    </row>
    <row r="53" spans="2:7" ht="18.75" x14ac:dyDescent="0.25">
      <c r="B53" s="21">
        <v>23</v>
      </c>
      <c r="C53" s="24">
        <f t="shared" si="1"/>
        <v>2519.3647753323849</v>
      </c>
      <c r="D53" s="22">
        <f t="shared" si="2"/>
        <v>0.97468838304209549</v>
      </c>
      <c r="E53" s="23">
        <f t="shared" si="0"/>
        <v>2455.5955791619344</v>
      </c>
      <c r="F53" s="23">
        <f t="shared" si="3"/>
        <v>31729.674642157592</v>
      </c>
      <c r="G53" s="47"/>
    </row>
    <row r="54" spans="2:7" ht="18.75" x14ac:dyDescent="0.25">
      <c r="B54" s="21">
        <v>24</v>
      </c>
      <c r="C54" s="24">
        <f t="shared" si="1"/>
        <v>2498.5435788502941</v>
      </c>
      <c r="D54" s="22">
        <f t="shared" si="2"/>
        <v>1.0429165698550422</v>
      </c>
      <c r="E54" s="23">
        <f t="shared" si="0"/>
        <v>2605.7724988878899</v>
      </c>
      <c r="F54" s="23">
        <f t="shared" si="3"/>
        <v>34335.447141045479</v>
      </c>
      <c r="G54" s="47"/>
    </row>
    <row r="55" spans="2:7" ht="19.5" thickBot="1" x14ac:dyDescent="0.3">
      <c r="B55" s="21">
        <v>25</v>
      </c>
      <c r="C55" s="24">
        <f t="shared" si="1"/>
        <v>2477.8944583721195</v>
      </c>
      <c r="D55" s="22">
        <f t="shared" si="2"/>
        <v>1.1159207297448952</v>
      </c>
      <c r="E55" s="23">
        <f t="shared" si="0"/>
        <v>2765.1337922174475</v>
      </c>
      <c r="F55" s="23">
        <f t="shared" si="3"/>
        <v>37100.580933262929</v>
      </c>
      <c r="G55" s="48"/>
    </row>
    <row r="56" spans="2:7" ht="19.5" thickBot="1" x14ac:dyDescent="0.3">
      <c r="B56" s="25"/>
      <c r="C56" s="25"/>
      <c r="D56" s="26"/>
      <c r="E56" s="27"/>
      <c r="F56" s="27"/>
      <c r="G56" s="9"/>
    </row>
    <row r="57" spans="2:7" ht="21.75" thickBot="1" x14ac:dyDescent="0.4">
      <c r="B57" s="31" t="s">
        <v>18</v>
      </c>
      <c r="C57" s="30">
        <f>SUM(C31:C55)</f>
        <v>68556.665021559063</v>
      </c>
      <c r="D57" s="26"/>
      <c r="E57" s="28"/>
      <c r="F57" s="29">
        <f>F55</f>
        <v>37100.580933262929</v>
      </c>
      <c r="G57" s="9"/>
    </row>
    <row r="58" spans="2:7" x14ac:dyDescent="0.25">
      <c r="B58" s="15"/>
      <c r="C58" s="15"/>
      <c r="D58" s="16"/>
      <c r="E58" s="11"/>
      <c r="F58" s="11"/>
      <c r="G58" s="9"/>
    </row>
    <row r="59" spans="2:7" ht="15.75" x14ac:dyDescent="0.25">
      <c r="B59" s="15"/>
      <c r="C59" s="15"/>
      <c r="D59" s="32" t="s">
        <v>25</v>
      </c>
      <c r="E59" s="11"/>
      <c r="F59" s="9"/>
      <c r="G59" s="9"/>
    </row>
    <row r="62" spans="2:7" ht="15.75" x14ac:dyDescent="0.25">
      <c r="B62" s="32" t="s">
        <v>26</v>
      </c>
      <c r="C62" s="32"/>
      <c r="D62" s="32"/>
      <c r="E62" s="32"/>
      <c r="F62" s="33"/>
      <c r="G62" s="33"/>
    </row>
    <row r="63" spans="2:7" ht="15.75" x14ac:dyDescent="0.25">
      <c r="B63" s="32" t="s">
        <v>27</v>
      </c>
      <c r="C63" s="32"/>
      <c r="D63" s="32"/>
      <c r="E63" s="32"/>
      <c r="F63" s="33"/>
      <c r="G63" s="33"/>
    </row>
    <row r="64" spans="2:7" ht="15.75" x14ac:dyDescent="0.25">
      <c r="B64" s="34" t="s">
        <v>28</v>
      </c>
      <c r="C64" s="34"/>
      <c r="D64" s="34"/>
      <c r="E64" s="34"/>
      <c r="F64" s="34"/>
      <c r="G64" s="34"/>
    </row>
    <row r="65" spans="2:7" ht="15.75" x14ac:dyDescent="0.25">
      <c r="B65" s="32" t="s">
        <v>29</v>
      </c>
      <c r="C65" s="32"/>
      <c r="D65" s="32"/>
      <c r="E65" s="32"/>
      <c r="F65" s="33"/>
      <c r="G65" s="33"/>
    </row>
    <row r="66" spans="2:7" ht="15.75" x14ac:dyDescent="0.25">
      <c r="B66" s="32" t="s">
        <v>30</v>
      </c>
      <c r="C66" s="32"/>
      <c r="D66" s="32"/>
      <c r="E66" s="32"/>
      <c r="F66" s="33"/>
      <c r="G66" s="33"/>
    </row>
    <row r="67" spans="2:7" ht="15.75" x14ac:dyDescent="0.25">
      <c r="B67" s="32" t="s">
        <v>31</v>
      </c>
      <c r="C67" s="32"/>
      <c r="D67" s="32"/>
      <c r="E67" s="32"/>
      <c r="F67" s="33"/>
      <c r="G67" s="33"/>
    </row>
    <row r="68" spans="2:7" ht="14.1" customHeight="1" x14ac:dyDescent="0.25"/>
    <row r="69" spans="2:7" ht="14.1" customHeight="1" x14ac:dyDescent="0.25"/>
    <row r="70" spans="2:7" ht="14.1" customHeight="1" x14ac:dyDescent="0.25"/>
    <row r="71" spans="2:7" ht="14.1" customHeight="1" x14ac:dyDescent="0.25"/>
    <row r="72" spans="2:7" ht="14.1" customHeight="1" x14ac:dyDescent="0.25"/>
    <row r="73" spans="2:7" ht="14.1" customHeight="1" x14ac:dyDescent="0.25"/>
    <row r="74" spans="2:7" ht="14.1" customHeight="1" x14ac:dyDescent="0.25"/>
    <row r="75" spans="2:7" ht="14.1" customHeight="1" x14ac:dyDescent="0.25"/>
    <row r="76" spans="2:7" ht="14.1" customHeight="1" x14ac:dyDescent="0.25"/>
    <row r="77" spans="2:7" ht="14.1" customHeight="1" x14ac:dyDescent="0.25"/>
    <row r="78" spans="2:7" ht="14.1" customHeight="1" x14ac:dyDescent="0.25"/>
    <row r="79" spans="2:7" ht="14.1" customHeight="1" x14ac:dyDescent="0.25"/>
    <row r="80" spans="2:7" ht="14.1" customHeight="1" x14ac:dyDescent="0.25"/>
    <row r="81" ht="14.1" customHeight="1" x14ac:dyDescent="0.25"/>
    <row r="82" ht="14.1" customHeight="1" x14ac:dyDescent="0.25"/>
    <row r="83" ht="14.1" customHeight="1" x14ac:dyDescent="0.25"/>
    <row r="84" ht="14.1" customHeight="1" x14ac:dyDescent="0.25"/>
    <row r="85" ht="14.1" customHeight="1" x14ac:dyDescent="0.25"/>
    <row r="86" ht="14.1" customHeight="1" x14ac:dyDescent="0.25"/>
    <row r="87" ht="14.1" customHeight="1" x14ac:dyDescent="0.25"/>
    <row r="88" ht="14.1" customHeight="1" x14ac:dyDescent="0.25"/>
    <row r="89" ht="14.1" customHeight="1" x14ac:dyDescent="0.25"/>
    <row r="90" ht="14.1" customHeight="1" x14ac:dyDescent="0.25"/>
    <row r="91" ht="14.1" customHeight="1" x14ac:dyDescent="0.25"/>
    <row r="92" ht="14.1" customHeight="1" x14ac:dyDescent="0.25"/>
    <row r="93" ht="14.1" customHeight="1" x14ac:dyDescent="0.25"/>
    <row r="94" ht="14.1" customHeight="1" x14ac:dyDescent="0.25"/>
    <row r="95" ht="14.1" customHeight="1" x14ac:dyDescent="0.25"/>
    <row r="96" ht="14.1" customHeight="1" x14ac:dyDescent="0.25"/>
    <row r="97" ht="14.1" customHeight="1" x14ac:dyDescent="0.25"/>
    <row r="98" ht="14.1" customHeight="1" x14ac:dyDescent="0.25"/>
    <row r="99" ht="14.1" customHeight="1" x14ac:dyDescent="0.25"/>
    <row r="100" ht="14.1" customHeight="1" x14ac:dyDescent="0.25"/>
    <row r="101" ht="14.1" customHeight="1" x14ac:dyDescent="0.25"/>
    <row r="102" ht="14.1" customHeight="1" x14ac:dyDescent="0.25"/>
    <row r="103" ht="14.1" customHeight="1" x14ac:dyDescent="0.25"/>
    <row r="104" ht="14.1" customHeight="1" x14ac:dyDescent="0.25"/>
    <row r="105" ht="14.1" customHeight="1" x14ac:dyDescent="0.25"/>
    <row r="106" ht="14.1" customHeight="1" x14ac:dyDescent="0.25"/>
    <row r="107" ht="14.1" customHeight="1" x14ac:dyDescent="0.25"/>
    <row r="108" ht="14.1" customHeight="1" x14ac:dyDescent="0.25"/>
    <row r="109" ht="14.1" customHeight="1" x14ac:dyDescent="0.25"/>
    <row r="110" ht="14.1" customHeight="1" x14ac:dyDescent="0.25"/>
    <row r="111" ht="14.1" customHeight="1" x14ac:dyDescent="0.25"/>
    <row r="112" ht="14.1" customHeight="1" x14ac:dyDescent="0.25"/>
    <row r="113" ht="14.1" customHeight="1" x14ac:dyDescent="0.25"/>
    <row r="114" ht="14.1" customHeight="1" x14ac:dyDescent="0.25"/>
    <row r="115" ht="14.1" customHeight="1" x14ac:dyDescent="0.25"/>
    <row r="116" ht="14.1" customHeight="1" x14ac:dyDescent="0.25"/>
    <row r="117" ht="14.1" customHeight="1" x14ac:dyDescent="0.25"/>
    <row r="118" ht="14.1" customHeight="1" x14ac:dyDescent="0.25"/>
    <row r="119" ht="14.1" customHeight="1" x14ac:dyDescent="0.25"/>
    <row r="120" ht="14.1" customHeight="1" x14ac:dyDescent="0.25"/>
    <row r="121" ht="14.1" customHeight="1" x14ac:dyDescent="0.25"/>
    <row r="122" ht="14.1" customHeight="1" x14ac:dyDescent="0.25"/>
    <row r="123" ht="14.1" customHeight="1" x14ac:dyDescent="0.25"/>
    <row r="124" ht="14.1" customHeight="1" x14ac:dyDescent="0.25"/>
    <row r="125" ht="14.1" customHeight="1" x14ac:dyDescent="0.25"/>
    <row r="126" ht="14.1" customHeight="1" x14ac:dyDescent="0.25"/>
    <row r="127" ht="14.1" customHeight="1" x14ac:dyDescent="0.25"/>
    <row r="128" ht="14.1" customHeight="1" x14ac:dyDescent="0.25"/>
    <row r="129" ht="14.1" customHeight="1" x14ac:dyDescent="0.25"/>
    <row r="130" ht="14.1" customHeight="1" x14ac:dyDescent="0.25"/>
    <row r="131" ht="14.1" customHeight="1" x14ac:dyDescent="0.25"/>
    <row r="132" ht="14.1" customHeight="1" x14ac:dyDescent="0.25"/>
    <row r="133" ht="14.1" customHeight="1" x14ac:dyDescent="0.25"/>
    <row r="134" ht="14.1" customHeight="1" x14ac:dyDescent="0.25"/>
    <row r="135" ht="14.1" customHeight="1" x14ac:dyDescent="0.25"/>
    <row r="136" ht="14.1" customHeight="1" x14ac:dyDescent="0.25"/>
    <row r="137" ht="14.1" customHeight="1" x14ac:dyDescent="0.25"/>
    <row r="138" ht="14.1" customHeight="1" x14ac:dyDescent="0.25"/>
    <row r="139" ht="14.1" customHeight="1" x14ac:dyDescent="0.25"/>
    <row r="140" ht="14.1" customHeight="1" x14ac:dyDescent="0.25"/>
    <row r="141" ht="14.1" customHeight="1" x14ac:dyDescent="0.25"/>
    <row r="142" ht="14.1" customHeight="1" x14ac:dyDescent="0.25"/>
  </sheetData>
  <mergeCells count="3">
    <mergeCell ref="G43:G55"/>
    <mergeCell ref="G10:U10"/>
    <mergeCell ref="G31:G42"/>
  </mergeCells>
  <phoneticPr fontId="13" type="noConversion"/>
  <printOptions horizontalCentered="1" verticalCentered="1"/>
  <pageMargins left="0" right="0" top="0" bottom="0" header="0" footer="0"/>
  <pageSetup paperSize="9" scale="59" orientation="portrait" horizontalDpi="300" verticalDpi="0" r:id="rId1"/>
  <colBreaks count="1" manualBreakCount="1">
    <brk id="7" max="1048575" man="1"/>
  </colBreaks>
  <drawing r:id="rId2"/>
  <picture r:id="rId3"/>
  <extLst>
    <ext xmlns:mx="http://schemas.microsoft.com/office/mac/excel/2008/main" uri="{64002731-A6B0-56B0-2670-7721B7C09600}">
      <mx:PLV Mode="1" OnePage="0" WScale="89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Terugverdientijd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</dc:creator>
  <cp:lastModifiedBy>Graciela v.d. Stroom</cp:lastModifiedBy>
  <cp:lastPrinted>2014-01-02T14:36:53Z</cp:lastPrinted>
  <dcterms:created xsi:type="dcterms:W3CDTF">2013-07-22T12:14:40Z</dcterms:created>
  <dcterms:modified xsi:type="dcterms:W3CDTF">2014-01-20T10:10:27Z</dcterms:modified>
</cp:coreProperties>
</file>